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408" yWindow="12" windowWidth="8400" windowHeight="5208"/>
  </bookViews>
  <sheets>
    <sheet name="Part a" sheetId="1" r:id="rId1"/>
    <sheet name="Part b" sheetId="3" r:id="rId2"/>
    <sheet name="Part b_STS" sheetId="4" state="hidden" r:id="rId3"/>
    <sheet name="STS_1" sheetId="6" r:id="rId4"/>
  </sheets>
  <definedNames>
    <definedName name="ChartData" localSheetId="3">STS_1!$K$5:$K$21</definedName>
    <definedName name="Demand" localSheetId="1">'Part b'!$D$12</definedName>
    <definedName name="Demand">'Part a'!$D$12</definedName>
    <definedName name="InputValues" localSheetId="3">STS_1!$A$5:$A$21</definedName>
    <definedName name="OutputAddresses" localSheetId="3">STS_1!$B$4:$C$4</definedName>
    <definedName name="OutputValues" localSheetId="3">STS_1!$B$5:$C$21</definedName>
    <definedName name="Price" localSheetId="1">'Part b'!$B$11</definedName>
    <definedName name="Price">'Part a'!$B$11</definedName>
    <definedName name="Produced" localSheetId="1">'Part b'!$B$12</definedName>
    <definedName name="Produced">'Part a'!$B$12</definedName>
    <definedName name="Profit" localSheetId="1">'Part b'!$B$17</definedName>
    <definedName name="Profit">'Part a'!$B$17</definedName>
    <definedName name="solver_adj" localSheetId="0" hidden="1">'Part a'!$B$11,'Part a'!$B$12</definedName>
    <definedName name="solver_adj" localSheetId="1" hidden="1">'Part b'!$B$11,'Part b'!$B$12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'Part a'!$B$12</definedName>
    <definedName name="solver_lhs1" localSheetId="1" hidden="1">'Part b'!$B$12</definedName>
    <definedName name="solver_lhs2" localSheetId="0" hidden="1">'Part a'!$B$12</definedName>
    <definedName name="solver_lhs2" localSheetId="1" hidden="1">'Part b'!$B$12</definedName>
    <definedName name="solver_lhs3" localSheetId="0" hidden="1">'Part a'!$B$12</definedName>
    <definedName name="solver_lhs3" localSheetId="1" hidden="1">'Part b'!$B$12</definedName>
    <definedName name="solver_lin" localSheetId="0" hidden="1">2</definedName>
    <definedName name="solver_lin" localSheetId="1" hidden="1">2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1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5000</definedName>
    <definedName name="solver_nod" localSheetId="1" hidden="1">5000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'Part a'!$B$17</definedName>
    <definedName name="solver_opt" localSheetId="1" hidden="1">'Part b'!$B$17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2</definedName>
    <definedName name="solver_rbv" localSheetId="1" hidden="1">2</definedName>
    <definedName name="solver_red" localSheetId="0" hidden="1">0.000001</definedName>
    <definedName name="solver_red" localSheetId="1" hidden="1">0.000001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Demand</definedName>
    <definedName name="solver_rhs1" localSheetId="1" hidden="1">'Part b'!$D$12</definedName>
    <definedName name="solver_rhs2" localSheetId="0" hidden="1">Demand</definedName>
    <definedName name="solver_rhs2" localSheetId="1" hidden="1">'Part b'!Demand</definedName>
    <definedName name="solver_rhs3" localSheetId="0" hidden="1">Demand</definedName>
    <definedName name="solver_rhs3" localSheetId="1" hidden="1">'Part b'!Demand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std" localSheetId="1" hidden="1">1</definedName>
    <definedName name="solver_tim" localSheetId="0" hidden="1">100</definedName>
    <definedName name="solver_tim" localSheetId="1" hidden="1">100</definedName>
    <definedName name="solver_tmp" localSheetId="0" hidden="1">0</definedName>
    <definedName name="solver_tmp" localSheetId="1" hidden="1">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</workbook>
</file>

<file path=xl/calcChain.xml><?xml version="1.0" encoding="utf-8"?>
<calcChain xmlns="http://schemas.openxmlformats.org/spreadsheetml/2006/main">
  <c r="K1" i="6" l="1"/>
  <c r="J4" i="6"/>
  <c r="K16" i="6" s="1"/>
  <c r="B16" i="3"/>
  <c r="B15" i="3"/>
  <c r="B14" i="3"/>
  <c r="D12" i="3"/>
  <c r="B16" i="1"/>
  <c r="D12" i="1"/>
  <c r="K6" i="6" l="1"/>
  <c r="K10" i="6"/>
  <c r="K12" i="6"/>
  <c r="K14" i="6"/>
  <c r="K18" i="6"/>
  <c r="K20" i="6"/>
  <c r="K5" i="6"/>
  <c r="K7" i="6"/>
  <c r="K9" i="6"/>
  <c r="K11" i="6"/>
  <c r="K13" i="6"/>
  <c r="K15" i="6"/>
  <c r="K17" i="6"/>
  <c r="K19" i="6"/>
  <c r="K21" i="6"/>
  <c r="K8" i="6"/>
  <c r="B17" i="3"/>
  <c r="B14" i="1"/>
  <c r="B15" i="1"/>
  <c r="B17" i="1" l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<sst xmlns="http://schemas.openxmlformats.org/spreadsheetml/2006/main" count="48" uniqueCount="26">
  <si>
    <t>Costs</t>
  </si>
  <si>
    <t>Variable cost</t>
  </si>
  <si>
    <t>a</t>
  </si>
  <si>
    <t>b</t>
  </si>
  <si>
    <t>Revenue</t>
  </si>
  <si>
    <t>Profit</t>
  </si>
  <si>
    <t>Range names</t>
  </si>
  <si>
    <t>Sales tax</t>
  </si>
  <si>
    <t>$B$5</t>
  </si>
  <si>
    <t>Selling price</t>
  </si>
  <si>
    <t>&lt;=</t>
  </si>
  <si>
    <t>Demand</t>
  </si>
  <si>
    <t>Demand function: quantity that results from price p, of form a-bq, where:</t>
  </si>
  <si>
    <t>Price</t>
  </si>
  <si>
    <t>Produced</t>
  </si>
  <si>
    <t>Monopolist pricing</t>
  </si>
  <si>
    <t>=Model!$B$12</t>
  </si>
  <si>
    <t>Quantity to produce</t>
  </si>
  <si>
    <t>Sales tax percentage</t>
  </si>
  <si>
    <t>=Model!$D$12</t>
  </si>
  <si>
    <t>=Model!$B$11</t>
  </si>
  <si>
    <t>=Model!$B$17</t>
  </si>
  <si>
    <t>$B$11,$B$17</t>
  </si>
  <si>
    <t>Oneway analysis for Solver model in Part b worksheet</t>
  </si>
  <si>
    <t>Sales tax (cell $B$5) values along side, output cell(s) along top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</si>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</sst>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7" x14ac:knownFonts="1">
    <font>
      <sz val="11"/>
      <color rgb="FF000000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64" fontId="3" fillId="2" borderId="0" xfId="0" applyNumberFormat="1" applyFont="1" applyFill="1" applyBorder="1"/>
    <xf numFmtId="0" fontId="3" fillId="2" borderId="0" xfId="0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164" fontId="3" fillId="4" borderId="0" xfId="0" applyNumberFormat="1" applyFont="1" applyFill="1" applyBorder="1"/>
    <xf numFmtId="9" fontId="3" fillId="2" borderId="0" xfId="1" applyFont="1" applyFill="1" applyBorder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6" fillId="0" borderId="0" xfId="0" applyFont="1"/>
    <xf numFmtId="0" fontId="0" fillId="0" borderId="4" xfId="0" applyNumberFormat="1" applyBorder="1"/>
    <xf numFmtId="164" fontId="0" fillId="0" borderId="1" xfId="0" applyNumberFormat="1" applyBorder="1"/>
    <xf numFmtId="0" fontId="0" fillId="0" borderId="5" xfId="0" applyNumberFormat="1" applyBorder="1"/>
    <xf numFmtId="164" fontId="0" fillId="0" borderId="2" xfId="0" applyNumberFormat="1" applyBorder="1"/>
    <xf numFmtId="0" fontId="0" fillId="0" borderId="6" xfId="0" applyNumberFormat="1" applyBorder="1"/>
    <xf numFmtId="164" fontId="0" fillId="0" borderId="3" xfId="0" applyNumberFormat="1" applyBorder="1"/>
    <xf numFmtId="165" fontId="0" fillId="0" borderId="0" xfId="0" applyNumberForma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Price to Sales tax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STS_1!$A$5:$A$21</c:f>
              <c:numCache>
                <c:formatCode>0.0%</c:formatCode>
                <c:ptCount val="17"/>
                <c:pt idx="0">
                  <c:v>0</c:v>
                </c:pt>
                <c:pt idx="1">
                  <c:v>4.999999888241291E-3</c:v>
                </c:pt>
                <c:pt idx="2">
                  <c:v>9.9999997764825821E-3</c:v>
                </c:pt>
                <c:pt idx="3">
                  <c:v>1.4999999664723873E-2</c:v>
                </c:pt>
                <c:pt idx="4">
                  <c:v>1.9999999552965164E-2</c:v>
                </c:pt>
                <c:pt idx="5">
                  <c:v>2.4999998509883881E-2</c:v>
                </c:pt>
                <c:pt idx="6">
                  <c:v>2.9999999329447746E-2</c:v>
                </c:pt>
                <c:pt idx="7">
                  <c:v>3.5000000149011612E-2</c:v>
                </c:pt>
                <c:pt idx="8">
                  <c:v>3.9999999105930328E-2</c:v>
                </c:pt>
                <c:pt idx="9">
                  <c:v>4.4999998062849045E-2</c:v>
                </c:pt>
                <c:pt idx="10">
                  <c:v>4.9999997019767761E-2</c:v>
                </c:pt>
                <c:pt idx="11">
                  <c:v>5.4999999701976776E-2</c:v>
                </c:pt>
                <c:pt idx="12">
                  <c:v>5.9999998658895493E-2</c:v>
                </c:pt>
                <c:pt idx="13">
                  <c:v>6.4999997615814209E-2</c:v>
                </c:pt>
                <c:pt idx="14">
                  <c:v>7.0000000298023224E-2</c:v>
                </c:pt>
                <c:pt idx="15">
                  <c:v>7.4999995529651642E-2</c:v>
                </c:pt>
                <c:pt idx="16">
                  <c:v>7.9999998211860657E-2</c:v>
                </c:pt>
              </c:numCache>
            </c:numRef>
          </c:cat>
          <c:val>
            <c:numRef>
              <c:f>STS_1!$K$5:$K$21</c:f>
              <c:numCache>
                <c:formatCode>General</c:formatCode>
                <c:ptCount val="17"/>
                <c:pt idx="0">
                  <c:v>230.00000000000063</c:v>
                </c:pt>
                <c:pt idx="1">
                  <c:v>230.00000000000063</c:v>
                </c:pt>
                <c:pt idx="2">
                  <c:v>230.00000000000063</c:v>
                </c:pt>
                <c:pt idx="3">
                  <c:v>230.45685278151265</c:v>
                </c:pt>
                <c:pt idx="4">
                  <c:v>230.45685278151265</c:v>
                </c:pt>
                <c:pt idx="5">
                  <c:v>230.45685278151265</c:v>
                </c:pt>
                <c:pt idx="6">
                  <c:v>230.92783503017876</c:v>
                </c:pt>
                <c:pt idx="7">
                  <c:v>230.92783503017876</c:v>
                </c:pt>
                <c:pt idx="8">
                  <c:v>230.92783503017876</c:v>
                </c:pt>
                <c:pt idx="9">
                  <c:v>231.41361250172503</c:v>
                </c:pt>
                <c:pt idx="10">
                  <c:v>231.41361250172503</c:v>
                </c:pt>
                <c:pt idx="11">
                  <c:v>231.41361250172503</c:v>
                </c:pt>
                <c:pt idx="12">
                  <c:v>231.91489357148694</c:v>
                </c:pt>
                <c:pt idx="13">
                  <c:v>231.91489357148694</c:v>
                </c:pt>
                <c:pt idx="14">
                  <c:v>232.25806452645978</c:v>
                </c:pt>
                <c:pt idx="15">
                  <c:v>232.25806452645978</c:v>
                </c:pt>
                <c:pt idx="16">
                  <c:v>232.60869558879153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323232"/>
        <c:axId val="604145648"/>
      </c:lineChart>
      <c:catAx>
        <c:axId val="3793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Sales tax ($B$5)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604145648"/>
        <c:crosses val="autoZero"/>
        <c:auto val="1"/>
        <c:lblAlgn val="ctr"/>
        <c:lblOffset val="100"/>
        <c:noMultiLvlLbl val="0"/>
      </c:catAx>
      <c:valAx>
        <c:axId val="60414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9323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619761</xdr:colOff>
      <xdr:row>9</xdr:row>
      <xdr:rowOff>33020</xdr:rowOff>
    </xdr:from>
    <xdr:to>
      <xdr:col>8</xdr:col>
      <xdr:colOff>320040</xdr:colOff>
      <xdr:row>12</xdr:row>
      <xdr:rowOff>137160</xdr:rowOff>
    </xdr:to>
    <xdr:sp macro="" textlink="">
      <xdr:nvSpPr>
        <xdr:cNvPr id="5" name="TextBox 4"/>
        <xdr:cNvSpPr txBox="1"/>
      </xdr:nvSpPr>
      <xdr:spPr>
        <a:xfrm>
          <a:off x="4681221" y="1678940"/>
          <a:ext cx="3114039" cy="6527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is setup up so that price drives demand (rather than vice versa). In</a:t>
          </a:r>
          <a:r>
            <a:rPr lang="en-US" sz="1100" baseline="0"/>
            <a:t> other words, p=400-4q is equivalent to q=100-0.25p.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8</xdr:row>
      <xdr:rowOff>38101</xdr:rowOff>
    </xdr:from>
    <xdr:to>
      <xdr:col>8</xdr:col>
      <xdr:colOff>266700</xdr:colOff>
      <xdr:row>12</xdr:row>
      <xdr:rowOff>30481</xdr:rowOff>
    </xdr:to>
    <xdr:sp macro="" textlink="">
      <xdr:nvSpPr>
        <xdr:cNvPr id="4" name="TextBox 3"/>
        <xdr:cNvSpPr txBox="1"/>
      </xdr:nvSpPr>
      <xdr:spPr>
        <a:xfrm>
          <a:off x="4933949" y="1501141"/>
          <a:ext cx="2579371" cy="7239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price is now set slightly higher,</a:t>
          </a:r>
          <a:r>
            <a:rPr lang="en-US" sz="1100" baseline="0"/>
            <a:t> which means there is slightly less demand. The net effect is a lower profit.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25</xdr:row>
      <xdr:rowOff>114300</xdr:rowOff>
    </xdr:from>
    <xdr:to>
      <xdr:col>18</xdr:col>
      <xdr:colOff>0</xdr:colOff>
      <xdr:row>43</xdr:row>
      <xdr:rowOff>57150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15240</xdr:colOff>
      <xdr:row>3</xdr:row>
      <xdr:rowOff>1905</xdr:rowOff>
    </xdr:from>
    <xdr:to>
      <xdr:col>16</xdr:col>
      <xdr:colOff>15240</xdr:colOff>
      <xdr:row>6</xdr:row>
      <xdr:rowOff>108585</xdr:rowOff>
    </xdr:to>
    <xdr:sp macro="" textlink="">
      <xdr:nvSpPr>
        <xdr:cNvPr id="3" name="TextBox 2"/>
        <xdr:cNvSpPr txBox="1"/>
      </xdr:nvSpPr>
      <xdr:spPr>
        <a:xfrm>
          <a:off x="7330440" y="550545"/>
          <a:ext cx="2438400" cy="853440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83821</xdr:colOff>
      <xdr:row>8</xdr:row>
      <xdr:rowOff>0</xdr:rowOff>
    </xdr:from>
    <xdr:to>
      <xdr:col>8</xdr:col>
      <xdr:colOff>198121</xdr:colOff>
      <xdr:row>11</xdr:row>
      <xdr:rowOff>137160</xdr:rowOff>
    </xdr:to>
    <xdr:sp macro="" textlink="">
      <xdr:nvSpPr>
        <xdr:cNvPr id="4" name="TextBox 3"/>
        <xdr:cNvSpPr txBox="1"/>
      </xdr:nvSpPr>
      <xdr:spPr>
        <a:xfrm>
          <a:off x="2522221" y="1661160"/>
          <a:ext cx="2552700" cy="6858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pattern is clear: Price increases (but only slightly) and profit decrease as sales tax increases.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17"/>
  <sheetViews>
    <sheetView tabSelected="1" zoomScaleNormal="100" workbookViewId="0"/>
  </sheetViews>
  <sheetFormatPr defaultColWidth="9.109375" defaultRowHeight="14.4" x14ac:dyDescent="0.3"/>
  <cols>
    <col min="1" max="1" width="31.88671875" style="2" customWidth="1"/>
    <col min="2" max="4" width="9.109375" style="2"/>
    <col min="5" max="8" width="12.44140625" style="2" customWidth="1"/>
    <col min="9" max="16384" width="9.109375" style="2"/>
  </cols>
  <sheetData>
    <row r="1" spans="1:12" x14ac:dyDescent="0.3">
      <c r="A1" s="1" t="s">
        <v>15</v>
      </c>
      <c r="G1" s="1" t="s">
        <v>6</v>
      </c>
      <c r="K1" s="1"/>
    </row>
    <row r="2" spans="1:12" x14ac:dyDescent="0.3">
      <c r="G2" s="3" t="s">
        <v>11</v>
      </c>
      <c r="H2" s="3" t="s">
        <v>19</v>
      </c>
      <c r="K2" s="4"/>
      <c r="L2" s="5"/>
    </row>
    <row r="3" spans="1:12" x14ac:dyDescent="0.3">
      <c r="A3" s="2" t="s">
        <v>0</v>
      </c>
      <c r="G3" s="3" t="s">
        <v>13</v>
      </c>
      <c r="H3" s="3" t="s">
        <v>20</v>
      </c>
      <c r="K3" s="4"/>
      <c r="L3" s="5"/>
    </row>
    <row r="4" spans="1:12" x14ac:dyDescent="0.3">
      <c r="A4" s="2" t="s">
        <v>1</v>
      </c>
      <c r="B4" s="6">
        <v>60</v>
      </c>
      <c r="G4" s="3" t="s">
        <v>14</v>
      </c>
      <c r="H4" s="3" t="s">
        <v>16</v>
      </c>
      <c r="K4" s="4"/>
      <c r="L4" s="5"/>
    </row>
    <row r="5" spans="1:12" x14ac:dyDescent="0.3">
      <c r="A5" s="2" t="s">
        <v>18</v>
      </c>
      <c r="B5" s="13">
        <v>0</v>
      </c>
      <c r="G5" s="2" t="s">
        <v>5</v>
      </c>
      <c r="H5" s="2" t="s">
        <v>21</v>
      </c>
      <c r="K5" s="4"/>
      <c r="L5" s="5"/>
    </row>
    <row r="6" spans="1:12" x14ac:dyDescent="0.3">
      <c r="K6" s="4"/>
      <c r="L6" s="5"/>
    </row>
    <row r="7" spans="1:12" x14ac:dyDescent="0.3">
      <c r="A7" s="2" t="s">
        <v>12</v>
      </c>
    </row>
    <row r="8" spans="1:12" x14ac:dyDescent="0.3">
      <c r="A8" s="2" t="s">
        <v>2</v>
      </c>
      <c r="B8" s="7">
        <v>100</v>
      </c>
    </row>
    <row r="9" spans="1:12" x14ac:dyDescent="0.3">
      <c r="A9" s="2" t="s">
        <v>3</v>
      </c>
      <c r="B9" s="7">
        <v>0.25</v>
      </c>
    </row>
    <row r="11" spans="1:12" x14ac:dyDescent="0.3">
      <c r="A11" s="2" t="s">
        <v>9</v>
      </c>
      <c r="B11" s="8">
        <v>230</v>
      </c>
      <c r="D11" s="9" t="s">
        <v>11</v>
      </c>
    </row>
    <row r="12" spans="1:12" x14ac:dyDescent="0.3">
      <c r="A12" s="2" t="s">
        <v>17</v>
      </c>
      <c r="B12" s="8">
        <v>42.5</v>
      </c>
      <c r="C12" s="10" t="s">
        <v>10</v>
      </c>
      <c r="D12" s="2">
        <f>B8-B9*B11</f>
        <v>42.5</v>
      </c>
    </row>
    <row r="14" spans="1:12" x14ac:dyDescent="0.3">
      <c r="A14" s="2" t="s">
        <v>4</v>
      </c>
      <c r="B14" s="11">
        <f>Price*Produced</f>
        <v>9775</v>
      </c>
    </row>
    <row r="15" spans="1:12" x14ac:dyDescent="0.3">
      <c r="A15" s="2" t="s">
        <v>1</v>
      </c>
      <c r="B15" s="11">
        <f>B4*Produced</f>
        <v>2550</v>
      </c>
    </row>
    <row r="16" spans="1:12" x14ac:dyDescent="0.3">
      <c r="A16" s="2" t="s">
        <v>7</v>
      </c>
      <c r="B16" s="11">
        <f>B5*Price*Produced</f>
        <v>0</v>
      </c>
    </row>
    <row r="17" spans="1:2" x14ac:dyDescent="0.3">
      <c r="A17" s="2" t="s">
        <v>5</v>
      </c>
      <c r="B17" s="12">
        <f>B14-SUM(B15:B16)</f>
        <v>7225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6.2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zoomScaleNormal="100" workbookViewId="0"/>
  </sheetViews>
  <sheetFormatPr defaultColWidth="9.109375" defaultRowHeight="14.4" x14ac:dyDescent="0.3"/>
  <cols>
    <col min="1" max="1" width="31.88671875" style="2" customWidth="1"/>
    <col min="2" max="4" width="9.109375" style="2"/>
    <col min="5" max="7" width="12.44140625" style="2" customWidth="1"/>
    <col min="8" max="16384" width="9.109375" style="2"/>
  </cols>
  <sheetData>
    <row r="1" spans="1:11" x14ac:dyDescent="0.3">
      <c r="A1" s="1" t="s">
        <v>15</v>
      </c>
      <c r="J1" s="1"/>
    </row>
    <row r="2" spans="1:11" x14ac:dyDescent="0.3">
      <c r="J2" s="4"/>
      <c r="K2" s="5"/>
    </row>
    <row r="3" spans="1:11" x14ac:dyDescent="0.3">
      <c r="A3" s="2" t="s">
        <v>0</v>
      </c>
      <c r="J3" s="4"/>
      <c r="K3" s="5"/>
    </row>
    <row r="4" spans="1:11" x14ac:dyDescent="0.3">
      <c r="A4" s="2" t="s">
        <v>1</v>
      </c>
      <c r="B4" s="6">
        <v>60</v>
      </c>
      <c r="J4" s="4"/>
      <c r="K4" s="5"/>
    </row>
    <row r="5" spans="1:11" x14ac:dyDescent="0.3">
      <c r="A5" s="2" t="s">
        <v>18</v>
      </c>
      <c r="B5" s="13">
        <v>5.000000074505806E-2</v>
      </c>
      <c r="J5" s="4"/>
      <c r="K5" s="5"/>
    </row>
    <row r="6" spans="1:11" x14ac:dyDescent="0.3">
      <c r="J6" s="4"/>
      <c r="K6" s="5"/>
    </row>
    <row r="7" spans="1:11" x14ac:dyDescent="0.3">
      <c r="A7" s="2" t="s">
        <v>12</v>
      </c>
    </row>
    <row r="8" spans="1:11" x14ac:dyDescent="0.3">
      <c r="A8" s="2" t="s">
        <v>2</v>
      </c>
      <c r="B8" s="7">
        <v>100</v>
      </c>
    </row>
    <row r="9" spans="1:11" x14ac:dyDescent="0.3">
      <c r="A9" s="2" t="s">
        <v>3</v>
      </c>
      <c r="B9" s="7">
        <v>0.25</v>
      </c>
    </row>
    <row r="11" spans="1:11" x14ac:dyDescent="0.3">
      <c r="A11" s="2" t="s">
        <v>9</v>
      </c>
      <c r="B11" s="8">
        <v>231.57894897460937</v>
      </c>
      <c r="D11" s="9" t="s">
        <v>11</v>
      </c>
    </row>
    <row r="12" spans="1:11" x14ac:dyDescent="0.3">
      <c r="A12" s="2" t="s">
        <v>17</v>
      </c>
      <c r="B12" s="8">
        <v>42.105262756347656</v>
      </c>
      <c r="C12" s="10" t="s">
        <v>10</v>
      </c>
      <c r="D12" s="2">
        <f>B8-B9*B11</f>
        <v>42.105262756347656</v>
      </c>
    </row>
    <row r="14" spans="1:11" x14ac:dyDescent="0.3">
      <c r="A14" s="2" t="s">
        <v>4</v>
      </c>
      <c r="B14" s="11">
        <f>Price*Produced</f>
        <v>9750.6924954147544</v>
      </c>
    </row>
    <row r="15" spans="1:11" x14ac:dyDescent="0.3">
      <c r="A15" s="2" t="s">
        <v>1</v>
      </c>
      <c r="B15" s="11">
        <f>B4*Produced</f>
        <v>2526.3157653808594</v>
      </c>
    </row>
    <row r="16" spans="1:11" x14ac:dyDescent="0.3">
      <c r="A16" s="2" t="s">
        <v>7</v>
      </c>
      <c r="B16" s="11">
        <f>B5*Price*Produced</f>
        <v>487.53463203556976</v>
      </c>
    </row>
    <row r="17" spans="1:2" x14ac:dyDescent="0.3">
      <c r="A17" s="2" t="s">
        <v>5</v>
      </c>
      <c r="B17" s="12">
        <f>B14-SUM(B15:B16)</f>
        <v>6736.8420979983257</v>
      </c>
    </row>
  </sheetData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6.2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8</v>
      </c>
    </row>
    <row r="3" spans="1:2" x14ac:dyDescent="0.3">
      <c r="A3">
        <v>1</v>
      </c>
    </row>
    <row r="4" spans="1:2" x14ac:dyDescent="0.3">
      <c r="A4">
        <v>0</v>
      </c>
    </row>
    <row r="5" spans="1:2" x14ac:dyDescent="0.3">
      <c r="A5">
        <v>0.08</v>
      </c>
    </row>
    <row r="6" spans="1:2" x14ac:dyDescent="0.3">
      <c r="A6">
        <v>5.0000000000000001E-3</v>
      </c>
    </row>
    <row r="8" spans="1:2" x14ac:dyDescent="0.3">
      <c r="A8" s="14"/>
      <c r="B8" s="14"/>
    </row>
    <row r="9" spans="1:2" x14ac:dyDescent="0.3">
      <c r="A9" t="s">
        <v>22</v>
      </c>
    </row>
    <row r="10" spans="1:2" x14ac:dyDescent="0.3">
      <c r="A10" t="s">
        <v>7</v>
      </c>
    </row>
    <row r="15" spans="1:2" x14ac:dyDescent="0.3">
      <c r="B15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4.4" x14ac:dyDescent="0.3"/>
  <sheetData>
    <row r="1" spans="1:11" x14ac:dyDescent="0.3">
      <c r="A1" s="15" t="s">
        <v>23</v>
      </c>
      <c r="K1" s="18" t="str">
        <f>CONCATENATE("Sensitivity of ",$K$4," to ","Sales tax")</f>
        <v>Sensitivity of Price to Sales tax</v>
      </c>
    </row>
    <row r="3" spans="1:11" x14ac:dyDescent="0.3">
      <c r="A3" t="s">
        <v>24</v>
      </c>
      <c r="K3" t="s">
        <v>25</v>
      </c>
    </row>
    <row r="4" spans="1:11" ht="30" x14ac:dyDescent="0.3">
      <c r="B4" s="16" t="s">
        <v>13</v>
      </c>
      <c r="C4" s="16" t="s">
        <v>5</v>
      </c>
      <c r="J4" s="18">
        <f>MATCH($K$4,OutputAddresses,0)</f>
        <v>1</v>
      </c>
      <c r="K4" s="17" t="s">
        <v>13</v>
      </c>
    </row>
    <row r="5" spans="1:11" x14ac:dyDescent="0.3">
      <c r="A5" s="25">
        <v>0</v>
      </c>
      <c r="B5" s="19">
        <v>230.00000000000063</v>
      </c>
      <c r="C5" s="20">
        <v>7225</v>
      </c>
      <c r="K5">
        <f>INDEX(OutputValues,1,$J$4)</f>
        <v>230.00000000000063</v>
      </c>
    </row>
    <row r="6" spans="1:11" x14ac:dyDescent="0.3">
      <c r="A6" s="25">
        <v>4.999999888241291E-3</v>
      </c>
      <c r="B6" s="21">
        <v>230.00000000000063</v>
      </c>
      <c r="C6" s="22">
        <v>7176.13</v>
      </c>
      <c r="K6">
        <f>INDEX(OutputValues,2,$J$4)</f>
        <v>230.00000000000063</v>
      </c>
    </row>
    <row r="7" spans="1:11" x14ac:dyDescent="0.3">
      <c r="A7" s="25">
        <v>9.9999997764825821E-3</v>
      </c>
      <c r="B7" s="21">
        <v>230.00000000000063</v>
      </c>
      <c r="C7" s="22">
        <v>7127.25</v>
      </c>
      <c r="K7">
        <f>INDEX(OutputValues,3,$J$4)</f>
        <v>230.00000000000063</v>
      </c>
    </row>
    <row r="8" spans="1:11" x14ac:dyDescent="0.3">
      <c r="A8" s="25">
        <v>1.4999999664723873E-2</v>
      </c>
      <c r="B8" s="21">
        <v>230.45685278151265</v>
      </c>
      <c r="C8" s="22">
        <v>7078.43</v>
      </c>
      <c r="K8">
        <f>INDEX(OutputValues,4,$J$4)</f>
        <v>230.45685278151265</v>
      </c>
    </row>
    <row r="9" spans="1:11" x14ac:dyDescent="0.3">
      <c r="A9" s="25">
        <v>1.9999999552965164E-2</v>
      </c>
      <c r="B9" s="21">
        <v>230.45685278151265</v>
      </c>
      <c r="C9" s="22">
        <v>7029.59</v>
      </c>
      <c r="K9">
        <f>INDEX(OutputValues,5,$J$4)</f>
        <v>230.45685278151265</v>
      </c>
    </row>
    <row r="10" spans="1:11" x14ac:dyDescent="0.3">
      <c r="A10" s="25">
        <v>2.4999998509883881E-2</v>
      </c>
      <c r="B10" s="21">
        <v>230.45685278151265</v>
      </c>
      <c r="C10" s="22">
        <v>6980.75</v>
      </c>
      <c r="K10">
        <f>INDEX(OutputValues,6,$J$4)</f>
        <v>230.45685278151265</v>
      </c>
    </row>
    <row r="11" spans="1:11" x14ac:dyDescent="0.3">
      <c r="A11" s="25">
        <v>2.9999999329447746E-2</v>
      </c>
      <c r="B11" s="21">
        <v>230.92783503017876</v>
      </c>
      <c r="C11" s="22">
        <v>6931.96</v>
      </c>
      <c r="K11">
        <f>INDEX(OutputValues,7,$J$4)</f>
        <v>230.92783503017876</v>
      </c>
    </row>
    <row r="12" spans="1:11" x14ac:dyDescent="0.3">
      <c r="A12" s="25">
        <v>3.5000000149011612E-2</v>
      </c>
      <c r="B12" s="21">
        <v>230.92783503017876</v>
      </c>
      <c r="C12" s="22">
        <v>6883.15</v>
      </c>
      <c r="K12">
        <f>INDEX(OutputValues,8,$J$4)</f>
        <v>230.92783503017876</v>
      </c>
    </row>
    <row r="13" spans="1:11" x14ac:dyDescent="0.3">
      <c r="A13" s="25">
        <v>3.9999999105930328E-2</v>
      </c>
      <c r="B13" s="21">
        <v>230.92783503017876</v>
      </c>
      <c r="C13" s="22">
        <v>6834.35</v>
      </c>
      <c r="K13">
        <f>INDEX(OutputValues,9,$J$4)</f>
        <v>230.92783503017876</v>
      </c>
    </row>
    <row r="14" spans="1:11" x14ac:dyDescent="0.3">
      <c r="A14" s="25">
        <v>4.4999998062849045E-2</v>
      </c>
      <c r="B14" s="21">
        <v>231.41361250172503</v>
      </c>
      <c r="C14" s="22">
        <v>6785.6</v>
      </c>
      <c r="K14">
        <f>INDEX(OutputValues,10,$J$4)</f>
        <v>231.41361250172503</v>
      </c>
    </row>
    <row r="15" spans="1:11" x14ac:dyDescent="0.3">
      <c r="A15" s="25">
        <v>4.9999997019767761E-2</v>
      </c>
      <c r="B15" s="21">
        <v>231.41361250172503</v>
      </c>
      <c r="C15" s="22">
        <v>6736.84</v>
      </c>
      <c r="K15">
        <f>INDEX(OutputValues,11,$J$4)</f>
        <v>231.41361250172503</v>
      </c>
    </row>
    <row r="16" spans="1:11" x14ac:dyDescent="0.3">
      <c r="A16" s="25">
        <v>5.4999999701976776E-2</v>
      </c>
      <c r="B16" s="21">
        <v>231.41361250172503</v>
      </c>
      <c r="C16" s="22">
        <v>6688.07</v>
      </c>
      <c r="K16">
        <f>INDEX(OutputValues,12,$J$4)</f>
        <v>231.41361250172503</v>
      </c>
    </row>
    <row r="17" spans="1:11" x14ac:dyDescent="0.3">
      <c r="A17" s="25">
        <v>5.9999998658895493E-2</v>
      </c>
      <c r="B17" s="21">
        <v>231.91489357148694</v>
      </c>
      <c r="C17" s="22">
        <v>6639.36</v>
      </c>
      <c r="K17">
        <f>INDEX(OutputValues,13,$J$4)</f>
        <v>231.91489357148694</v>
      </c>
    </row>
    <row r="18" spans="1:11" x14ac:dyDescent="0.3">
      <c r="A18" s="25">
        <v>6.4999997615814209E-2</v>
      </c>
      <c r="B18" s="21">
        <v>231.91489357148694</v>
      </c>
      <c r="C18" s="22">
        <v>6590.63</v>
      </c>
      <c r="K18">
        <f>INDEX(OutputValues,14,$J$4)</f>
        <v>231.91489357148694</v>
      </c>
    </row>
    <row r="19" spans="1:11" x14ac:dyDescent="0.3">
      <c r="A19" s="25">
        <v>7.0000000298023224E-2</v>
      </c>
      <c r="B19" s="21">
        <v>232.25806452645978</v>
      </c>
      <c r="C19" s="22">
        <v>6541.94</v>
      </c>
      <c r="K19">
        <f>INDEX(OutputValues,15,$J$4)</f>
        <v>232.25806452645978</v>
      </c>
    </row>
    <row r="20" spans="1:11" x14ac:dyDescent="0.3">
      <c r="A20" s="25">
        <v>7.4999995529651642E-2</v>
      </c>
      <c r="B20" s="21">
        <v>232.25806452645978</v>
      </c>
      <c r="C20" s="22">
        <v>6493.24</v>
      </c>
      <c r="K20">
        <f>INDEX(OutputValues,16,$J$4)</f>
        <v>232.25806452645978</v>
      </c>
    </row>
    <row r="21" spans="1:11" x14ac:dyDescent="0.3">
      <c r="A21" s="25">
        <v>7.9999998211860657E-2</v>
      </c>
      <c r="B21" s="23">
        <v>232.60869558879153</v>
      </c>
      <c r="C21" s="24">
        <v>6444.57</v>
      </c>
      <c r="K21">
        <f>INDEX(OutputValues,17,$J$4)</f>
        <v>232.60869558879153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Part a</vt:lpstr>
      <vt:lpstr>Part b</vt:lpstr>
      <vt:lpstr>Part b_STS</vt:lpstr>
      <vt:lpstr>STS_1</vt:lpstr>
      <vt:lpstr>STS_1!ChartData</vt:lpstr>
      <vt:lpstr>'Part b'!Demand</vt:lpstr>
      <vt:lpstr>Demand</vt:lpstr>
      <vt:lpstr>STS_1!InputValues</vt:lpstr>
      <vt:lpstr>STS_1!OutputAddresses</vt:lpstr>
      <vt:lpstr>STS_1!OutputValues</vt:lpstr>
      <vt:lpstr>'Part b'!Price</vt:lpstr>
      <vt:lpstr>Price</vt:lpstr>
      <vt:lpstr>'Part b'!Produced</vt:lpstr>
      <vt:lpstr>Produced</vt:lpstr>
      <vt:lpstr>'Part b'!Profit</vt:lpstr>
      <vt:lpstr>Profit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1996-04-24T23:34:10Z</cp:lastPrinted>
  <dcterms:created xsi:type="dcterms:W3CDTF">1996-02-12T02:20:26Z</dcterms:created>
  <dcterms:modified xsi:type="dcterms:W3CDTF">2014-03-11T14:21:36Z</dcterms:modified>
</cp:coreProperties>
</file>